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445" windowHeight="13545"/>
  </bookViews>
  <sheets>
    <sheet name="N1053X" sheetId="4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 l="1"/>
  <c r="E20" i="4" s="1"/>
  <c r="C18" i="4"/>
  <c r="C13" i="4"/>
  <c r="E13" i="4" s="1"/>
  <c r="C12" i="4"/>
  <c r="E12" i="4" s="1"/>
  <c r="E11" i="4"/>
  <c r="E10" i="4"/>
  <c r="E9" i="4"/>
  <c r="E8" i="4"/>
  <c r="E7" i="4"/>
  <c r="E14" i="4" l="1"/>
  <c r="C14" i="4"/>
  <c r="D15" i="4" l="1"/>
  <c r="E21" i="4"/>
  <c r="C21" i="4"/>
  <c r="C17" i="4"/>
  <c r="D17" i="4" s="1"/>
  <c r="D22" i="4" l="1"/>
</calcChain>
</file>

<file path=xl/sharedStrings.xml><?xml version="1.0" encoding="utf-8"?>
<sst xmlns="http://schemas.openxmlformats.org/spreadsheetml/2006/main" count="24" uniqueCount="24">
  <si>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</si>
  <si>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</si>
  <si>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</si>
  <si>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</si>
  <si>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</si>
  <si>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</si>
  <si>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</si>
  <si>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</si>
  <si>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</si>
  <si>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</si>
  <si>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</si>
  <si>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</si>
  <si>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</si>
  <si>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</si>
  <si>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</si>
  <si>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</si>
  <si>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</si>
  <si>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</si>
  <si>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</si>
  <si>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</si>
  <si>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Bag 1 + Bag 2:</t>
  </si>
  <si>
    <t>120 lb max</t>
  </si>
  <si>
    <t>extra gallons</t>
  </si>
  <si>
    <t>Weight and Balance C-172 (N1053X)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</si>
</sst>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23</xdr:row>
      <xdr:rowOff>171451</xdr:rowOff>
    </xdr:from>
    <xdr:to>
      <xdr:col>4</xdr:col>
      <xdr:colOff>1135559</xdr:colOff>
      <xdr:row>61</xdr:row>
      <xdr:rowOff>28578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ECBCA25-68C1-48A9-9FB5-0808A6DD10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3"/>
        <a:stretch/>
      </xdr:blipFill>
      <xdr:spPr bwMode="auto">
        <a:xfrm rot="5400000">
          <a:off x="-844303" y="6183067"/>
          <a:ext cx="7458077" cy="535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D15" sqref="D15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9" t="s">
        <v>23</v>
      </c>
      <c r="B1" s="49"/>
      <c r="C1" s="49"/>
      <c r="D1" s="49"/>
      <c r="E1" s="49"/>
    </row>
    <row r="3" spans="1:5" x14ac:dyDescent="0.25">
      <c r="B3" s="10" t="s">
        <v>13</v>
      </c>
      <c r="C3" s="25">
        <v>2550</v>
      </c>
    </row>
    <row r="4" spans="1:5" x14ac:dyDescent="0.25">
      <c r="B4" s="10" t="s">
        <v>14</v>
      </c>
      <c r="C4" s="25">
        <v>2550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6</v>
      </c>
      <c r="C6" s="27" t="s">
        <v>7</v>
      </c>
      <c r="D6" s="4" t="s">
        <v>8</v>
      </c>
      <c r="E6" s="5" t="s">
        <v>9</v>
      </c>
    </row>
    <row r="7" spans="1:5" x14ac:dyDescent="0.25">
      <c r="A7" s="11" t="s">
        <v>1</v>
      </c>
      <c r="B7" s="41"/>
      <c r="C7" s="38">
        <v>1681.2</v>
      </c>
      <c r="D7" s="39">
        <v>40.09113</v>
      </c>
      <c r="E7" s="40">
        <f>PRODUCT(C7:D7)</f>
        <v>67401.207756000003</v>
      </c>
    </row>
    <row r="8" spans="1:5" x14ac:dyDescent="0.25">
      <c r="A8" s="12" t="s">
        <v>2</v>
      </c>
      <c r="B8" s="42"/>
      <c r="C8" s="45">
        <v>350</v>
      </c>
      <c r="D8" s="20">
        <v>37</v>
      </c>
      <c r="E8" s="21">
        <f t="shared" ref="E8:E13" si="0">PRODUCT(C8:D8)</f>
        <v>12950</v>
      </c>
    </row>
    <row r="9" spans="1:5" x14ac:dyDescent="0.25">
      <c r="A9" s="12" t="s">
        <v>3</v>
      </c>
      <c r="B9" s="42"/>
      <c r="C9" s="45">
        <v>456</v>
      </c>
      <c r="D9" s="20">
        <v>73</v>
      </c>
      <c r="E9" s="21">
        <f t="shared" si="0"/>
        <v>33288</v>
      </c>
    </row>
    <row r="10" spans="1:5" x14ac:dyDescent="0.25">
      <c r="A10" s="12" t="s">
        <v>10</v>
      </c>
      <c r="B10" s="42"/>
      <c r="C10" s="45">
        <v>5</v>
      </c>
      <c r="D10" s="20">
        <v>95</v>
      </c>
      <c r="E10" s="21">
        <f t="shared" si="0"/>
        <v>475</v>
      </c>
    </row>
    <row r="11" spans="1:5" x14ac:dyDescent="0.25">
      <c r="A11" s="12" t="s">
        <v>11</v>
      </c>
      <c r="B11" s="42"/>
      <c r="C11" s="45">
        <v>25</v>
      </c>
      <c r="D11" s="20">
        <v>123</v>
      </c>
      <c r="E11" s="21">
        <f t="shared" si="0"/>
        <v>3075</v>
      </c>
    </row>
    <row r="12" spans="1:5" x14ac:dyDescent="0.25">
      <c r="A12" s="13" t="s">
        <v>5</v>
      </c>
      <c r="B12" s="46">
        <v>40</v>
      </c>
      <c r="C12" s="30">
        <f>PRODUCT(B12,6)</f>
        <v>240</v>
      </c>
      <c r="D12" s="22">
        <v>48</v>
      </c>
      <c r="E12" s="23">
        <f t="shared" si="0"/>
        <v>11520</v>
      </c>
    </row>
    <row r="13" spans="1:5" ht="16.5" thickBot="1" x14ac:dyDescent="0.3">
      <c r="A13" s="13" t="s">
        <v>15</v>
      </c>
      <c r="B13" s="28">
        <v>1.4</v>
      </c>
      <c r="C13" s="29">
        <f>PRODUCT(-1,B13,6)</f>
        <v>-8.3999999999999986</v>
      </c>
      <c r="D13" s="22">
        <v>48</v>
      </c>
      <c r="E13" s="23">
        <f t="shared" si="0"/>
        <v>-403.19999999999993</v>
      </c>
    </row>
    <row r="14" spans="1:5" ht="16.5" thickBot="1" x14ac:dyDescent="0.3">
      <c r="A14" s="14" t="s">
        <v>12</v>
      </c>
      <c r="B14" s="43"/>
      <c r="C14" s="7">
        <f>SUM(C7:C12)</f>
        <v>2757.2</v>
      </c>
      <c r="D14" s="44"/>
      <c r="E14" s="24">
        <f>SUM(E7:E13)</f>
        <v>128306.00775600001</v>
      </c>
    </row>
    <row r="15" spans="1:5" ht="16.5" thickBot="1" x14ac:dyDescent="0.3">
      <c r="B15" s="16"/>
      <c r="C15" s="17" t="s">
        <v>17</v>
      </c>
      <c r="D15" s="19">
        <f>QUOTIENT(E14,C14)</f>
        <v>46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16</v>
      </c>
      <c r="C17" s="31">
        <f>SUM(-C14,C3)</f>
        <v>-207.19999999999982</v>
      </c>
      <c r="D17" s="48">
        <f>QUOTIENT(C17,6)</f>
        <v>-34</v>
      </c>
      <c r="E17" s="8" t="s">
        <v>22</v>
      </c>
    </row>
    <row r="18" spans="1:5" x14ac:dyDescent="0.25">
      <c r="B18" s="17" t="s">
        <v>20</v>
      </c>
      <c r="C18" s="32">
        <f>SUM(C10,C11)</f>
        <v>30</v>
      </c>
      <c r="D18" s="33" t="s">
        <v>21</v>
      </c>
      <c r="E18" s="2"/>
    </row>
    <row r="19" spans="1:5" ht="16.5" thickBot="1" x14ac:dyDescent="0.3">
      <c r="A19" s="18"/>
      <c r="B19" s="16"/>
      <c r="C19" s="2"/>
      <c r="D19" s="1"/>
      <c r="E19" s="2"/>
    </row>
    <row r="20" spans="1:5" ht="16.5" thickBot="1" x14ac:dyDescent="0.3">
      <c r="A20" s="14" t="s">
        <v>4</v>
      </c>
      <c r="B20" s="47">
        <v>25</v>
      </c>
      <c r="C20" s="34">
        <f>PRODUCT(-1,B20,6)</f>
        <v>-150</v>
      </c>
      <c r="D20" s="35">
        <v>48</v>
      </c>
      <c r="E20" s="36">
        <f t="shared" ref="E20" si="1">PRODUCT(C20:D20)</f>
        <v>-7200</v>
      </c>
    </row>
    <row r="21" spans="1:5" ht="16.5" thickBot="1" x14ac:dyDescent="0.3">
      <c r="A21" s="14" t="s">
        <v>19</v>
      </c>
      <c r="B21" s="15"/>
      <c r="C21" s="34">
        <f>SUM(C14,C20)</f>
        <v>2607.1999999999998</v>
      </c>
      <c r="D21" s="37"/>
      <c r="E21" s="36">
        <f>SUM(E14,E20)</f>
        <v>121106.00775600001</v>
      </c>
    </row>
    <row r="22" spans="1:5" ht="16.5" thickBot="1" x14ac:dyDescent="0.3">
      <c r="B22" s="16"/>
      <c r="C22" s="17" t="s">
        <v>18</v>
      </c>
      <c r="D22" s="19">
        <f>QUOTIENT(E21,C21)</f>
        <v>46</v>
      </c>
      <c r="E22" s="2"/>
    </row>
  </sheetData>
  <sheetProtection password="CD96" sheet="1" objects="1" scenarios="1"/>
  <mergeCells count="1">
    <mergeCell ref="A1:E1"/>
  </mergeCells>
  <dataValidations count="3">
    <dataValidation type="whole" allowBlank="1" showInputMessage="1" showErrorMessage="1" sqref="C11">
      <formula1>0</formula1>
      <formula2>50</formula2>
    </dataValidation>
    <dataValidation type="whole" allowBlank="1" showInputMessage="1" showErrorMessage="1" sqref="C10 C18">
      <formula1>0</formula1>
      <formula2>120</formula2>
    </dataValidation>
    <dataValidation type="whole" allowBlank="1" showInputMessage="1" showErrorMessage="1" sqref="C8:C9">
      <formula1>0</formula1>
      <formula2>800</formula2>
    </dataValidation>
  </dataValidations>
  <printOptions gridLines="1"/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N1053X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frontdesk</cp:lastModifiedBy>
  <cp:lastPrinted>2017-07-27T18:11:54Z</cp:lastPrinted>
  <dcterms:created xsi:type="dcterms:W3CDTF">2017-06-23T17:44:00Z</dcterms:created>
  <dcterms:modified xsi:type="dcterms:W3CDTF">2021-06-27T12:30:53Z</dcterms:modified>
</cp:coreProperties>
</file>